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马庄等6个乡镇" sheetId="14" r:id="rId1"/>
    <sheet name="Sheet1" sheetId="4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<sst xmlns="http://schemas.openxmlformats.org/spreadsheetml/2006/main" count="144" uniqueCount="111">
  <si>
    <t>附件：2</t>
  </si>
  <si>
    <r>
      <rPr>
        <b/>
        <sz val="30"/>
        <rFont val="宋体"/>
        <charset val="134"/>
      </rPr>
      <t>绩效目标表</t>
    </r>
    <r>
      <rPr>
        <b/>
        <sz val="30"/>
        <rFont val="Arial"/>
        <charset val="134"/>
      </rPr>
      <t xml:space="preserve">				</t>
    </r>
  </si>
  <si>
    <t>项目名称</t>
  </si>
  <si>
    <t>2025年延津县村组道路项目</t>
  </si>
  <si>
    <t>主管部门</t>
  </si>
  <si>
    <t>延津县农业农村局</t>
  </si>
  <si>
    <t>实施单位</t>
  </si>
  <si>
    <t>资金情况（万元）</t>
  </si>
  <si>
    <t>项目资金总额：</t>
  </si>
  <si>
    <t>其中：本年度财政拨款</t>
  </si>
  <si>
    <t>其他资金</t>
  </si>
  <si>
    <t>总体目标</t>
  </si>
  <si>
    <t>年度目标</t>
  </si>
  <si>
    <t>新修厚18厘米C30商砼水泥混凝土道路6616平方米、16厘米C25商砼水泥混凝土道路87246平方米、厚5厘米柏油路8096平方米。方便12008户49469人（其中脱贫户448户1334人）村民出行，改善农村居民的生活质量。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</si>
  <si>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</si>
  <si>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</si>
  <si>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</si>
  <si>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</si>
  <si>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</si>
  <si>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</si>
  <si>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</si>
  <si>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新增厚18cm硬化水泥路面积（ ≥平方米 ）</t>
  </si>
  <si>
    <t>&gt;=6616平方米</t>
  </si>
  <si>
    <t>新增厚16cm硬化水泥路面积（ ≥平方米 ）</t>
  </si>
  <si>
    <t>&gt;=87246平方米</t>
  </si>
  <si>
    <t>新增硬化柏油路面积（ ≥平方米 ）</t>
  </si>
  <si>
    <t>&gt;=8096平方米</t>
  </si>
  <si>
    <t>质量指标</t>
  </si>
  <si>
    <t>项目（工程）验收合格率 （100%）</t>
  </si>
  <si>
    <t>时效指标</t>
  </si>
  <si>
    <t>项目（工程）完成及时率（≥%）</t>
  </si>
  <si>
    <t>成本指标</t>
  </si>
  <si>
    <t>厚18cm水泥路每平方米补助标准（≤元/平方米）</t>
  </si>
  <si>
    <t>110元/平方米</t>
  </si>
  <si>
    <t>厚16cm水泥路每平方米补助标准（≤元/平方米）</t>
  </si>
  <si>
    <t>95元/平方米</t>
  </si>
  <si>
    <t>柏油每平方米补助标准（≤元/平方米）</t>
  </si>
  <si>
    <t>80元/平方米</t>
  </si>
  <si>
    <t>效益指标</t>
  </si>
  <si>
    <t>社会效益指标</t>
  </si>
  <si>
    <t>受益人口</t>
  </si>
  <si>
    <t>49469人</t>
  </si>
  <si>
    <t>受益脱贫对象</t>
  </si>
  <si>
    <t>1334人</t>
  </si>
  <si>
    <t>可持续影响指标</t>
  </si>
  <si>
    <t>工程使用年限（≥年）</t>
  </si>
  <si>
    <t>&gt;=15年</t>
  </si>
  <si>
    <t>满意度指标</t>
  </si>
  <si>
    <t>服务对象满意度指标</t>
  </si>
  <si>
    <t>受益人口满意度（≥%）</t>
  </si>
  <si>
    <t>&gt;=95%</t>
  </si>
  <si>
    <t>注：各地请根据实际情况，从上述绩效指标中选择适合的填报（可结合已下达的中央对地方专项转移支付绩效指标），也可自行增加或适当调整。</t>
  </si>
  <si>
    <t>2025年延津县第二批村组道路项目</t>
  </si>
  <si>
    <t>序号</t>
  </si>
  <si>
    <t>乡镇（街道）</t>
  </si>
  <si>
    <t>申报村名单
（28个）</t>
  </si>
  <si>
    <t>道路（㎡）</t>
  </si>
  <si>
    <t>道路价格（万元）</t>
  </si>
  <si>
    <t>16厘米厚砼</t>
  </si>
  <si>
    <t>18厘米厚砼</t>
  </si>
  <si>
    <t>5厘米柏油</t>
  </si>
  <si>
    <t>16厘米
厚砼</t>
  </si>
  <si>
    <t>18厘米
厚砼</t>
  </si>
  <si>
    <t>5厘米
柏油</t>
  </si>
  <si>
    <t>金额</t>
  </si>
  <si>
    <t>合计
（万元）</t>
  </si>
  <si>
    <t>总户数</t>
  </si>
  <si>
    <t>总人口数</t>
  </si>
  <si>
    <t>自然村数</t>
  </si>
  <si>
    <t>脱贫户数</t>
  </si>
  <si>
    <t>脱贫人口数</t>
  </si>
  <si>
    <t>僧固乡</t>
  </si>
  <si>
    <t>军寨村</t>
  </si>
  <si>
    <t>东竹村</t>
  </si>
  <si>
    <t>李僧固村</t>
  </si>
  <si>
    <t>马庄乡</t>
  </si>
  <si>
    <t>石邱村</t>
  </si>
  <si>
    <t>刘枣庄</t>
  </si>
  <si>
    <t>延滑</t>
  </si>
  <si>
    <t>魏邱乡</t>
  </si>
  <si>
    <t>朱寨村</t>
  </si>
  <si>
    <t>齐  村</t>
  </si>
  <si>
    <t>王楼镇</t>
  </si>
  <si>
    <t>王楼村</t>
  </si>
  <si>
    <t>徐二郎庙村</t>
  </si>
  <si>
    <t>胙城乡</t>
  </si>
  <si>
    <t>大韩村</t>
  </si>
  <si>
    <t>胙城村</t>
  </si>
  <si>
    <t>东辛庄</t>
  </si>
  <si>
    <t>前董固</t>
  </si>
  <si>
    <t>西小庄</t>
  </si>
  <si>
    <t>潭龙街道</t>
  </si>
  <si>
    <t>东里七村</t>
  </si>
  <si>
    <t>东吐村</t>
  </si>
  <si>
    <t/>
  </si>
  <si>
    <t>塔铺街道</t>
  </si>
  <si>
    <t>胡堤</t>
  </si>
  <si>
    <t>大油坊</t>
  </si>
  <si>
    <t>司寨乡</t>
  </si>
  <si>
    <t>范庄村</t>
  </si>
  <si>
    <t>李楼村</t>
  </si>
  <si>
    <t>岸下村</t>
  </si>
  <si>
    <t>榆林乡</t>
  </si>
  <si>
    <t>袁河</t>
  </si>
  <si>
    <t>石河</t>
  </si>
  <si>
    <t>高庄</t>
  </si>
  <si>
    <t>西古墙</t>
  </si>
  <si>
    <t>东屯镇</t>
  </si>
  <si>
    <t>东吴安屯</t>
  </si>
  <si>
    <t>西吴安屯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</si>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</sst>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name val="Courier New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3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/>
    <xf numFmtId="0" fontId="14" fillId="0" borderId="3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9" fontId="15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topLeftCell="A2" workbookViewId="0">
      <selection activeCell="H18" sqref="H18"/>
    </sheetView>
  </sheetViews>
  <sheetFormatPr defaultColWidth="9" defaultRowHeight="13.5" outlineLevelCol="4"/>
  <cols>
    <col min="1" max="1" width="6.25" style="32" customWidth="1"/>
    <col min="2" max="2" width="19.25" style="32" customWidth="1"/>
    <col min="3" max="3" width="23.875" style="32" customWidth="1"/>
    <col min="4" max="4" width="28.375" style="32" customWidth="1"/>
    <col min="5" max="5" width="31.375" style="32" customWidth="1"/>
    <col min="6" max="16384" width="9" style="32"/>
  </cols>
  <sheetData>
    <row r="1" s="32" customFormat="1" ht="20" customHeight="1" spans="1:2">
      <c r="A1" s="33" t="s">
        <v>0</v>
      </c>
      <c r="B1" s="33"/>
    </row>
    <row r="2" ht="45" customHeight="1" spans="1:5">
      <c r="A2" s="34" t="s">
        <v>1</v>
      </c>
      <c r="B2" s="35"/>
      <c r="C2" s="35"/>
      <c r="D2" s="35"/>
      <c r="E2" s="35"/>
    </row>
    <row r="3" ht="35.25" customHeight="1" spans="1:5">
      <c r="A3" s="36" t="s">
        <v>2</v>
      </c>
      <c r="B3" s="35"/>
      <c r="C3" s="37" t="s">
        <v>3</v>
      </c>
      <c r="D3" s="38"/>
      <c r="E3" s="39"/>
    </row>
    <row r="4" ht="40.5" customHeight="1" spans="1:5">
      <c r="A4" s="36" t="s">
        <v>4</v>
      </c>
      <c r="B4" s="35"/>
      <c r="C4" s="40" t="s">
        <v>5</v>
      </c>
      <c r="D4" s="36" t="s">
        <v>6</v>
      </c>
      <c r="E4" s="40" t="s">
        <v>5</v>
      </c>
    </row>
    <row r="5" ht="30" customHeight="1" spans="1:5">
      <c r="A5" s="36" t="s">
        <v>7</v>
      </c>
      <c r="B5" s="35"/>
      <c r="C5" s="41" t="s">
        <v>8</v>
      </c>
      <c r="D5" s="42">
        <v>966.381</v>
      </c>
      <c r="E5" s="42"/>
    </row>
    <row r="6" ht="30" customHeight="1" spans="1:5">
      <c r="A6" s="35"/>
      <c r="B6" s="35"/>
      <c r="C6" s="43" t="s">
        <v>9</v>
      </c>
      <c r="D6" s="40">
        <v>966.381</v>
      </c>
      <c r="E6" s="35"/>
    </row>
    <row r="7" ht="30" customHeight="1" spans="1:5">
      <c r="A7" s="35"/>
      <c r="B7" s="35"/>
      <c r="C7" s="43" t="s">
        <v>10</v>
      </c>
      <c r="D7" s="40"/>
      <c r="E7" s="35"/>
    </row>
    <row r="8" ht="30" customHeight="1" spans="1:5">
      <c r="A8" s="36" t="s">
        <v>11</v>
      </c>
      <c r="B8" s="44" t="s">
        <v>12</v>
      </c>
      <c r="C8" s="45"/>
      <c r="D8" s="45"/>
      <c r="E8" s="46"/>
    </row>
    <row r="9" ht="51" customHeight="1" spans="1:5">
      <c r="A9" s="35"/>
      <c r="B9" s="47" t="s">
        <v>13</v>
      </c>
      <c r="C9" s="48"/>
      <c r="D9" s="48"/>
      <c r="E9" s="49"/>
    </row>
    <row r="10" ht="27" customHeight="1" spans="1:5">
      <c r="A10" s="36" t="s">
        <v>14</v>
      </c>
      <c r="B10" s="36" t="s">
        <v>15</v>
      </c>
      <c r="C10" s="36" t="s">
        <v>16</v>
      </c>
      <c r="D10" s="36" t="s">
        <v>17</v>
      </c>
      <c r="E10" s="36" t="s">
        <v>18</v>
      </c>
    </row>
    <row r="11" ht="42" customHeight="1" spans="1:5">
      <c r="A11" s="35"/>
      <c r="B11" s="40" t="s">
        <v>19</v>
      </c>
      <c r="C11" s="40" t="s">
        <v>20</v>
      </c>
      <c r="D11" s="50" t="s">
        <v>21</v>
      </c>
      <c r="E11" s="50" t="s">
        <v>22</v>
      </c>
    </row>
    <row r="12" ht="42" customHeight="1" spans="1:5">
      <c r="A12" s="35"/>
      <c r="B12" s="40"/>
      <c r="C12" s="40" t="s">
        <v>20</v>
      </c>
      <c r="D12" s="50" t="s">
        <v>23</v>
      </c>
      <c r="E12" s="50" t="s">
        <v>24</v>
      </c>
    </row>
    <row r="13" ht="42" customHeight="1" spans="1:5">
      <c r="A13" s="35"/>
      <c r="B13" s="40"/>
      <c r="C13" s="40" t="s">
        <v>20</v>
      </c>
      <c r="D13" s="50" t="s">
        <v>25</v>
      </c>
      <c r="E13" s="50" t="s">
        <v>26</v>
      </c>
    </row>
    <row r="14" ht="42" customHeight="1" spans="1:5">
      <c r="A14" s="35"/>
      <c r="B14" s="40"/>
      <c r="C14" s="40" t="s">
        <v>27</v>
      </c>
      <c r="D14" s="50" t="s">
        <v>28</v>
      </c>
      <c r="E14" s="51">
        <v>1</v>
      </c>
    </row>
    <row r="15" ht="42" customHeight="1" spans="1:5">
      <c r="A15" s="35"/>
      <c r="B15" s="40"/>
      <c r="C15" s="40" t="s">
        <v>29</v>
      </c>
      <c r="D15" s="50" t="s">
        <v>30</v>
      </c>
      <c r="E15" s="51">
        <v>1</v>
      </c>
    </row>
    <row r="16" ht="42" customHeight="1" spans="1:5">
      <c r="A16" s="35"/>
      <c r="B16" s="40"/>
      <c r="C16" s="40" t="s">
        <v>31</v>
      </c>
      <c r="D16" s="50" t="s">
        <v>32</v>
      </c>
      <c r="E16" s="50" t="s">
        <v>33</v>
      </c>
    </row>
    <row r="17" ht="42" customHeight="1" spans="1:5">
      <c r="A17" s="35"/>
      <c r="B17" s="40"/>
      <c r="C17" s="40" t="s">
        <v>31</v>
      </c>
      <c r="D17" s="50" t="s">
        <v>34</v>
      </c>
      <c r="E17" s="50" t="s">
        <v>35</v>
      </c>
    </row>
    <row r="18" ht="51" customHeight="1" spans="1:5">
      <c r="A18" s="35"/>
      <c r="B18" s="40"/>
      <c r="C18" s="40" t="s">
        <v>31</v>
      </c>
      <c r="D18" s="50" t="s">
        <v>36</v>
      </c>
      <c r="E18" s="50" t="s">
        <v>37</v>
      </c>
    </row>
    <row r="19" ht="42" customHeight="1" spans="1:5">
      <c r="A19" s="35"/>
      <c r="B19" s="40" t="s">
        <v>38</v>
      </c>
      <c r="C19" s="40" t="s">
        <v>39</v>
      </c>
      <c r="D19" s="50" t="s">
        <v>40</v>
      </c>
      <c r="E19" s="50" t="s">
        <v>41</v>
      </c>
    </row>
    <row r="20" ht="42" customHeight="1" spans="1:5">
      <c r="A20" s="35"/>
      <c r="B20" s="40"/>
      <c r="C20" s="40"/>
      <c r="D20" s="50" t="s">
        <v>42</v>
      </c>
      <c r="E20" s="50" t="s">
        <v>43</v>
      </c>
    </row>
    <row r="21" ht="42" customHeight="1" spans="1:5">
      <c r="A21" s="35"/>
      <c r="B21" s="35"/>
      <c r="C21" s="40" t="s">
        <v>44</v>
      </c>
      <c r="D21" s="50" t="s">
        <v>45</v>
      </c>
      <c r="E21" s="50" t="s">
        <v>46</v>
      </c>
    </row>
    <row r="22" ht="42" customHeight="1" spans="1:5">
      <c r="A22" s="35"/>
      <c r="B22" s="40" t="s">
        <v>47</v>
      </c>
      <c r="C22" s="40" t="s">
        <v>48</v>
      </c>
      <c r="D22" s="50" t="s">
        <v>49</v>
      </c>
      <c r="E22" s="50" t="s">
        <v>50</v>
      </c>
    </row>
    <row r="23" ht="36" customHeight="1" spans="1:5">
      <c r="A23" s="41" t="s">
        <v>51</v>
      </c>
      <c r="B23" s="35"/>
      <c r="C23" s="35"/>
      <c r="D23" s="35"/>
      <c r="E23" s="35"/>
    </row>
  </sheetData>
  <mergeCells count="17">
    <mergeCell ref="A1:B1"/>
    <mergeCell ref="A2:E2"/>
    <mergeCell ref="A3:B3"/>
    <mergeCell ref="C3:E3"/>
    <mergeCell ref="A4:B4"/>
    <mergeCell ref="D5:E5"/>
    <mergeCell ref="D6:E6"/>
    <mergeCell ref="D7:E7"/>
    <mergeCell ref="B8:E8"/>
    <mergeCell ref="B9:E9"/>
    <mergeCell ref="A23:E23"/>
    <mergeCell ref="A8:A9"/>
    <mergeCell ref="A10:A22"/>
    <mergeCell ref="B11:B18"/>
    <mergeCell ref="B19:B21"/>
    <mergeCell ref="C19:C20"/>
    <mergeCell ref="A5:B7"/>
  </mergeCells>
  <pageMargins left="0.751388888888889" right="0.751388888888889" top="1" bottom="1" header="0.5" footer="0.5"/>
  <pageSetup paperSize="9" scale="7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3" workbookViewId="0">
      <selection activeCell="N32" sqref="N32:R32"/>
    </sheetView>
  </sheetViews>
  <sheetFormatPr defaultColWidth="9" defaultRowHeight="13.5"/>
  <cols>
    <col min="1" max="1" width="5.625" style="1" customWidth="1"/>
    <col min="2" max="2" width="13.5" style="1" customWidth="1"/>
    <col min="3" max="3" width="4.625" style="1" customWidth="1"/>
    <col min="4" max="4" width="21.375" style="1" customWidth="1"/>
    <col min="5" max="5" width="8.08333333333333" style="1" customWidth="1"/>
    <col min="6" max="6" width="8.23333333333333" style="1" customWidth="1"/>
    <col min="7" max="7" width="7.2" style="1" customWidth="1"/>
    <col min="8" max="8" width="12.875" style="1" customWidth="1"/>
    <col min="9" max="9" width="11.25" style="1" customWidth="1"/>
    <col min="10" max="10" width="10.7333333333333" style="1" customWidth="1"/>
    <col min="11" max="11" width="15.1416666666667" style="1" customWidth="1"/>
    <col min="12" max="12" width="10.375" style="1"/>
    <col min="13" max="13" width="13.25" style="1" customWidth="1"/>
    <col min="14" max="16384" width="9" style="1"/>
  </cols>
  <sheetData>
    <row r="1" s="1" customFormat="1" ht="24.95" customHeight="1" spans="1:11">
      <c r="A1" s="2" t="s">
        <v>52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="1" customFormat="1" ht="27.95" customHeight="1" spans="1:12">
      <c r="A2" s="4" t="s">
        <v>53</v>
      </c>
      <c r="B2" s="4" t="s">
        <v>54</v>
      </c>
      <c r="C2" s="4"/>
      <c r="D2" s="5" t="s">
        <v>55</v>
      </c>
      <c r="E2" s="6" t="s">
        <v>56</v>
      </c>
      <c r="F2" s="6"/>
      <c r="G2" s="6"/>
      <c r="H2" s="6" t="s">
        <v>57</v>
      </c>
      <c r="I2" s="6"/>
      <c r="J2" s="6"/>
      <c r="K2" s="24"/>
      <c r="L2" s="25"/>
    </row>
    <row r="3" s="1" customFormat="1" ht="39" customHeight="1" spans="1:18">
      <c r="A3" s="7"/>
      <c r="B3" s="7"/>
      <c r="C3" s="8"/>
      <c r="D3" s="7"/>
      <c r="E3" s="9" t="s">
        <v>58</v>
      </c>
      <c r="F3" s="9" t="s">
        <v>59</v>
      </c>
      <c r="G3" s="9" t="s">
        <v>60</v>
      </c>
      <c r="H3" s="9" t="s">
        <v>61</v>
      </c>
      <c r="I3" s="9" t="s">
        <v>62</v>
      </c>
      <c r="J3" s="9" t="s">
        <v>63</v>
      </c>
      <c r="K3" s="6" t="s">
        <v>64</v>
      </c>
      <c r="L3" s="26" t="s">
        <v>65</v>
      </c>
      <c r="N3" s="27" t="s">
        <v>66</v>
      </c>
      <c r="O3" s="27" t="s">
        <v>67</v>
      </c>
      <c r="P3" s="27" t="s">
        <v>68</v>
      </c>
      <c r="Q3" s="27" t="s">
        <v>69</v>
      </c>
      <c r="R3" s="27" t="s">
        <v>70</v>
      </c>
    </row>
    <row r="4" s="1" customFormat="1" ht="24.95" customHeight="1" spans="1:18">
      <c r="A4" s="10">
        <v>1</v>
      </c>
      <c r="B4" s="11" t="s">
        <v>71</v>
      </c>
      <c r="C4" s="11">
        <v>1</v>
      </c>
      <c r="D4" s="12" t="s">
        <v>72</v>
      </c>
      <c r="E4" s="12">
        <v>5452</v>
      </c>
      <c r="F4" s="12">
        <v>896</v>
      </c>
      <c r="G4" s="12"/>
      <c r="H4" s="13">
        <f t="shared" ref="H4:H29" si="0">E4*95/10000</f>
        <v>51.794</v>
      </c>
      <c r="I4" s="13">
        <f t="shared" ref="I4:I31" si="1">F4*110/10000</f>
        <v>9.856</v>
      </c>
      <c r="J4" s="13">
        <f t="shared" ref="J4:J31" si="2">G4*80/10000</f>
        <v>0</v>
      </c>
      <c r="K4" s="13">
        <f t="shared" ref="K4:K31" si="3">H4+I4+J4</f>
        <v>61.65</v>
      </c>
      <c r="L4" s="28">
        <f>K4+K5+K6</f>
        <v>144.4235</v>
      </c>
      <c r="M4" s="12" t="s">
        <v>72</v>
      </c>
      <c r="N4" s="29">
        <v>471</v>
      </c>
      <c r="O4" s="29">
        <v>2006</v>
      </c>
      <c r="P4" s="29">
        <v>5</v>
      </c>
      <c r="Q4" s="29">
        <v>9</v>
      </c>
      <c r="R4" s="29">
        <v>34</v>
      </c>
    </row>
    <row r="5" s="1" customFormat="1" ht="24.95" customHeight="1" spans="1:18">
      <c r="A5" s="14"/>
      <c r="B5" s="15"/>
      <c r="C5" s="11">
        <v>2</v>
      </c>
      <c r="D5" s="12" t="s">
        <v>73</v>
      </c>
      <c r="E5" s="12">
        <v>6977</v>
      </c>
      <c r="F5" s="12"/>
      <c r="G5" s="12"/>
      <c r="H5" s="13">
        <f t="shared" si="0"/>
        <v>66.2815</v>
      </c>
      <c r="I5" s="13">
        <f t="shared" si="1"/>
        <v>0</v>
      </c>
      <c r="J5" s="13">
        <f t="shared" si="2"/>
        <v>0</v>
      </c>
      <c r="K5" s="13">
        <f t="shared" si="3"/>
        <v>66.2815</v>
      </c>
      <c r="L5" s="18"/>
      <c r="M5" s="12" t="s">
        <v>73</v>
      </c>
      <c r="N5" s="29">
        <v>382</v>
      </c>
      <c r="O5" s="29">
        <v>1526</v>
      </c>
      <c r="P5" s="29">
        <v>7</v>
      </c>
      <c r="Q5" s="29">
        <v>4</v>
      </c>
      <c r="R5" s="29">
        <v>16</v>
      </c>
    </row>
    <row r="6" s="1" customFormat="1" ht="24.95" customHeight="1" spans="1:18">
      <c r="A6" s="16"/>
      <c r="B6" s="17"/>
      <c r="C6" s="11">
        <v>3</v>
      </c>
      <c r="D6" s="12" t="s">
        <v>74</v>
      </c>
      <c r="E6" s="12">
        <v>1736</v>
      </c>
      <c r="F6" s="12"/>
      <c r="G6" s="12"/>
      <c r="H6" s="13">
        <f t="shared" si="0"/>
        <v>16.492</v>
      </c>
      <c r="I6" s="13">
        <f t="shared" si="1"/>
        <v>0</v>
      </c>
      <c r="J6" s="13">
        <f t="shared" si="2"/>
        <v>0</v>
      </c>
      <c r="K6" s="13">
        <f t="shared" si="3"/>
        <v>16.492</v>
      </c>
      <c r="L6" s="7"/>
      <c r="M6" s="12" t="s">
        <v>74</v>
      </c>
      <c r="N6" s="29">
        <v>485</v>
      </c>
      <c r="O6" s="29">
        <v>2053</v>
      </c>
      <c r="P6" s="29">
        <v>10</v>
      </c>
      <c r="Q6" s="29">
        <v>7</v>
      </c>
      <c r="R6" s="29">
        <v>27</v>
      </c>
    </row>
    <row r="7" s="1" customFormat="1" ht="24.95" customHeight="1" spans="1:18">
      <c r="A7" s="10">
        <v>2</v>
      </c>
      <c r="B7" s="10" t="s">
        <v>75</v>
      </c>
      <c r="C7" s="11">
        <v>4</v>
      </c>
      <c r="D7" s="12" t="s">
        <v>76</v>
      </c>
      <c r="E7" s="12">
        <v>6608</v>
      </c>
      <c r="F7" s="12"/>
      <c r="G7" s="12"/>
      <c r="H7" s="13">
        <f t="shared" si="0"/>
        <v>62.776</v>
      </c>
      <c r="I7" s="13">
        <f t="shared" si="1"/>
        <v>0</v>
      </c>
      <c r="J7" s="13">
        <f t="shared" si="2"/>
        <v>0</v>
      </c>
      <c r="K7" s="13">
        <f t="shared" si="3"/>
        <v>62.776</v>
      </c>
      <c r="L7" s="28">
        <f>K7+K8+K9</f>
        <v>110.713</v>
      </c>
      <c r="M7" s="12" t="s">
        <v>76</v>
      </c>
      <c r="N7" s="29">
        <v>300</v>
      </c>
      <c r="O7" s="29">
        <v>1319</v>
      </c>
      <c r="P7" s="29">
        <v>1</v>
      </c>
      <c r="Q7" s="29">
        <v>3</v>
      </c>
      <c r="R7" s="29">
        <v>6</v>
      </c>
    </row>
    <row r="8" s="1" customFormat="1" ht="24.95" customHeight="1" spans="1:18">
      <c r="A8" s="18"/>
      <c r="B8" s="18"/>
      <c r="C8" s="11">
        <v>5</v>
      </c>
      <c r="D8" s="12" t="s">
        <v>77</v>
      </c>
      <c r="E8" s="12">
        <v>2064</v>
      </c>
      <c r="F8" s="12"/>
      <c r="G8" s="12"/>
      <c r="H8" s="13">
        <f t="shared" si="0"/>
        <v>19.608</v>
      </c>
      <c r="I8" s="13">
        <f t="shared" si="1"/>
        <v>0</v>
      </c>
      <c r="J8" s="13">
        <f t="shared" si="2"/>
        <v>0</v>
      </c>
      <c r="K8" s="13">
        <f t="shared" si="3"/>
        <v>19.608</v>
      </c>
      <c r="L8" s="18"/>
      <c r="M8" s="12" t="s">
        <v>77</v>
      </c>
      <c r="N8" s="29">
        <v>230</v>
      </c>
      <c r="O8" s="29">
        <v>1087</v>
      </c>
      <c r="P8" s="29">
        <v>1</v>
      </c>
      <c r="Q8" s="29">
        <v>12</v>
      </c>
      <c r="R8" s="29">
        <v>35</v>
      </c>
    </row>
    <row r="9" s="1" customFormat="1" ht="24.95" customHeight="1" spans="1:18">
      <c r="A9" s="7"/>
      <c r="B9" s="7"/>
      <c r="C9" s="11">
        <v>6</v>
      </c>
      <c r="D9" s="12" t="s">
        <v>78</v>
      </c>
      <c r="E9" s="12">
        <v>2982</v>
      </c>
      <c r="F9" s="12"/>
      <c r="G9" s="12"/>
      <c r="H9" s="13">
        <f t="shared" si="0"/>
        <v>28.329</v>
      </c>
      <c r="I9" s="13">
        <f t="shared" si="1"/>
        <v>0</v>
      </c>
      <c r="J9" s="13">
        <f t="shared" si="2"/>
        <v>0</v>
      </c>
      <c r="K9" s="13">
        <f t="shared" si="3"/>
        <v>28.329</v>
      </c>
      <c r="L9" s="7"/>
      <c r="M9" s="12" t="s">
        <v>78</v>
      </c>
      <c r="N9" s="29">
        <v>53</v>
      </c>
      <c r="O9" s="29">
        <v>205</v>
      </c>
      <c r="P9" s="29">
        <v>1</v>
      </c>
      <c r="Q9" s="29">
        <v>7</v>
      </c>
      <c r="R9" s="29">
        <v>18</v>
      </c>
    </row>
    <row r="10" s="1" customFormat="1" ht="24.95" customHeight="1" spans="1:18">
      <c r="A10" s="10">
        <v>3</v>
      </c>
      <c r="B10" s="11" t="s">
        <v>79</v>
      </c>
      <c r="C10" s="11">
        <v>7</v>
      </c>
      <c r="D10" s="12" t="s">
        <v>80</v>
      </c>
      <c r="E10" s="12">
        <v>960</v>
      </c>
      <c r="F10" s="12">
        <v>4040</v>
      </c>
      <c r="G10" s="12"/>
      <c r="H10" s="13">
        <f t="shared" si="0"/>
        <v>9.12</v>
      </c>
      <c r="I10" s="13">
        <f t="shared" si="1"/>
        <v>44.44</v>
      </c>
      <c r="J10" s="13">
        <f t="shared" si="2"/>
        <v>0</v>
      </c>
      <c r="K10" s="13">
        <f t="shared" si="3"/>
        <v>53.56</v>
      </c>
      <c r="L10" s="28">
        <f>K10+K11</f>
        <v>93.935</v>
      </c>
      <c r="M10" s="12" t="s">
        <v>80</v>
      </c>
      <c r="N10" s="29">
        <v>630</v>
      </c>
      <c r="O10" s="29">
        <v>2800</v>
      </c>
      <c r="P10" s="29">
        <v>10</v>
      </c>
      <c r="Q10" s="29">
        <v>25</v>
      </c>
      <c r="R10" s="29">
        <v>68</v>
      </c>
    </row>
    <row r="11" s="1" customFormat="1" ht="24.95" customHeight="1" spans="1:18">
      <c r="A11" s="14"/>
      <c r="B11" s="15"/>
      <c r="C11" s="11">
        <v>8</v>
      </c>
      <c r="D11" s="12" t="s">
        <v>81</v>
      </c>
      <c r="E11" s="12">
        <v>4250</v>
      </c>
      <c r="F11" s="12"/>
      <c r="G11" s="12"/>
      <c r="H11" s="13">
        <f t="shared" si="0"/>
        <v>40.375</v>
      </c>
      <c r="I11" s="13">
        <f t="shared" si="1"/>
        <v>0</v>
      </c>
      <c r="J11" s="13">
        <f t="shared" si="2"/>
        <v>0</v>
      </c>
      <c r="K11" s="13">
        <f t="shared" si="3"/>
        <v>40.375</v>
      </c>
      <c r="L11" s="7"/>
      <c r="M11" s="12" t="s">
        <v>81</v>
      </c>
      <c r="N11" s="29">
        <v>668</v>
      </c>
      <c r="O11" s="29">
        <v>2986</v>
      </c>
      <c r="P11" s="29">
        <v>1</v>
      </c>
      <c r="Q11" s="29">
        <v>38</v>
      </c>
      <c r="R11" s="29">
        <v>94</v>
      </c>
    </row>
    <row r="12" s="1" customFormat="1" ht="24.95" customHeight="1" spans="1:19">
      <c r="A12" s="10">
        <v>4</v>
      </c>
      <c r="B12" s="11" t="s">
        <v>82</v>
      </c>
      <c r="C12" s="11">
        <v>9</v>
      </c>
      <c r="D12" s="12" t="s">
        <v>83</v>
      </c>
      <c r="E12" s="12">
        <v>3241</v>
      </c>
      <c r="F12" s="12"/>
      <c r="G12" s="12"/>
      <c r="H12" s="13">
        <f t="shared" si="0"/>
        <v>30.7895</v>
      </c>
      <c r="I12" s="13">
        <f t="shared" si="1"/>
        <v>0</v>
      </c>
      <c r="J12" s="13">
        <f t="shared" si="2"/>
        <v>0</v>
      </c>
      <c r="K12" s="13">
        <f t="shared" si="3"/>
        <v>30.7895</v>
      </c>
      <c r="L12" s="28">
        <f>K12+K13</f>
        <v>63.5555</v>
      </c>
      <c r="M12" s="12" t="s">
        <v>83</v>
      </c>
      <c r="N12" s="29">
        <v>562</v>
      </c>
      <c r="O12" s="29">
        <v>2066</v>
      </c>
      <c r="P12" s="29">
        <v>1</v>
      </c>
      <c r="Q12" s="29">
        <v>3</v>
      </c>
      <c r="R12" s="29">
        <v>8</v>
      </c>
      <c r="S12" s="30"/>
    </row>
    <row r="13" s="1" customFormat="1" ht="24.95" customHeight="1" spans="1:18">
      <c r="A13" s="14"/>
      <c r="B13" s="15"/>
      <c r="C13" s="11">
        <v>10</v>
      </c>
      <c r="D13" s="12" t="s">
        <v>84</v>
      </c>
      <c r="E13" s="12">
        <v>2884</v>
      </c>
      <c r="F13" s="12">
        <v>488</v>
      </c>
      <c r="G13" s="12"/>
      <c r="H13" s="13">
        <f t="shared" si="0"/>
        <v>27.398</v>
      </c>
      <c r="I13" s="13">
        <f t="shared" si="1"/>
        <v>5.368</v>
      </c>
      <c r="J13" s="13">
        <f t="shared" si="2"/>
        <v>0</v>
      </c>
      <c r="K13" s="13">
        <f t="shared" si="3"/>
        <v>32.766</v>
      </c>
      <c r="L13" s="7"/>
      <c r="M13" s="12" t="s">
        <v>84</v>
      </c>
      <c r="N13" s="29">
        <v>127</v>
      </c>
      <c r="O13" s="29">
        <v>570</v>
      </c>
      <c r="P13" s="29">
        <v>5</v>
      </c>
      <c r="Q13" s="29">
        <v>16</v>
      </c>
      <c r="R13" s="29">
        <v>45</v>
      </c>
    </row>
    <row r="14" s="1" customFormat="1" ht="24.95" customHeight="1" spans="1:18">
      <c r="A14" s="10">
        <v>5</v>
      </c>
      <c r="B14" s="11" t="s">
        <v>85</v>
      </c>
      <c r="C14" s="11">
        <v>11</v>
      </c>
      <c r="D14" s="12" t="s">
        <v>86</v>
      </c>
      <c r="E14" s="12">
        <v>4481</v>
      </c>
      <c r="F14" s="12"/>
      <c r="G14" s="12"/>
      <c r="H14" s="13">
        <f t="shared" si="0"/>
        <v>42.5695</v>
      </c>
      <c r="I14" s="13">
        <f t="shared" si="1"/>
        <v>0</v>
      </c>
      <c r="J14" s="13">
        <f t="shared" si="2"/>
        <v>0</v>
      </c>
      <c r="K14" s="13">
        <f t="shared" si="3"/>
        <v>42.5695</v>
      </c>
      <c r="L14" s="28">
        <f>K14+K15+K16+K17+K18</f>
        <v>136.6955</v>
      </c>
      <c r="M14" s="12" t="s">
        <v>86</v>
      </c>
      <c r="N14" s="29">
        <v>671</v>
      </c>
      <c r="O14" s="29">
        <v>2643</v>
      </c>
      <c r="P14" s="29">
        <v>8</v>
      </c>
      <c r="Q14" s="29">
        <v>82</v>
      </c>
      <c r="R14" s="29">
        <v>295</v>
      </c>
    </row>
    <row r="15" s="1" customFormat="1" ht="24.95" customHeight="1" spans="1:18">
      <c r="A15" s="14"/>
      <c r="B15" s="15"/>
      <c r="C15" s="11">
        <v>12</v>
      </c>
      <c r="D15" s="12" t="s">
        <v>87</v>
      </c>
      <c r="E15" s="12">
        <v>4985</v>
      </c>
      <c r="F15" s="12"/>
      <c r="G15" s="12"/>
      <c r="H15" s="13">
        <f t="shared" si="0"/>
        <v>47.3575</v>
      </c>
      <c r="I15" s="13">
        <f t="shared" si="1"/>
        <v>0</v>
      </c>
      <c r="J15" s="13">
        <f t="shared" si="2"/>
        <v>0</v>
      </c>
      <c r="K15" s="13">
        <f t="shared" si="3"/>
        <v>47.3575</v>
      </c>
      <c r="L15" s="18"/>
      <c r="M15" s="12" t="s">
        <v>87</v>
      </c>
      <c r="N15" s="29">
        <v>1243</v>
      </c>
      <c r="O15" s="29">
        <v>4047</v>
      </c>
      <c r="P15" s="29">
        <v>13</v>
      </c>
      <c r="Q15" s="29">
        <v>12</v>
      </c>
      <c r="R15" s="29">
        <v>38</v>
      </c>
    </row>
    <row r="16" s="1" customFormat="1" ht="24.95" customHeight="1" spans="1:18">
      <c r="A16" s="14"/>
      <c r="B16" s="15"/>
      <c r="C16" s="11">
        <v>13</v>
      </c>
      <c r="D16" s="12" t="s">
        <v>88</v>
      </c>
      <c r="E16" s="12">
        <v>1583</v>
      </c>
      <c r="F16" s="12"/>
      <c r="G16" s="12"/>
      <c r="H16" s="13">
        <f t="shared" si="0"/>
        <v>15.0385</v>
      </c>
      <c r="I16" s="13">
        <f t="shared" si="1"/>
        <v>0</v>
      </c>
      <c r="J16" s="13">
        <f t="shared" si="2"/>
        <v>0</v>
      </c>
      <c r="K16" s="13">
        <f t="shared" si="3"/>
        <v>15.0385</v>
      </c>
      <c r="L16" s="18"/>
      <c r="M16" s="12" t="s">
        <v>88</v>
      </c>
      <c r="N16" s="29">
        <v>695</v>
      </c>
      <c r="O16" s="29">
        <v>2960</v>
      </c>
      <c r="P16" s="29">
        <v>8</v>
      </c>
      <c r="Q16" s="29">
        <v>14</v>
      </c>
      <c r="R16" s="29">
        <v>62</v>
      </c>
    </row>
    <row r="17" s="1" customFormat="1" ht="24.95" customHeight="1" spans="1:18">
      <c r="A17" s="14"/>
      <c r="B17" s="15"/>
      <c r="C17" s="11">
        <v>14</v>
      </c>
      <c r="D17" s="12" t="s">
        <v>89</v>
      </c>
      <c r="E17" s="12">
        <v>2388</v>
      </c>
      <c r="F17" s="12"/>
      <c r="G17" s="12"/>
      <c r="H17" s="13">
        <f t="shared" si="0"/>
        <v>22.686</v>
      </c>
      <c r="I17" s="13">
        <f t="shared" si="1"/>
        <v>0</v>
      </c>
      <c r="J17" s="13">
        <f t="shared" si="2"/>
        <v>0</v>
      </c>
      <c r="K17" s="13">
        <f t="shared" si="3"/>
        <v>22.686</v>
      </c>
      <c r="L17" s="18"/>
      <c r="M17" s="12" t="s">
        <v>89</v>
      </c>
      <c r="N17" s="29">
        <v>521</v>
      </c>
      <c r="O17" s="29">
        <v>2069</v>
      </c>
      <c r="P17" s="29">
        <v>6</v>
      </c>
      <c r="Q17" s="29">
        <v>3</v>
      </c>
      <c r="R17" s="29">
        <v>16</v>
      </c>
    </row>
    <row r="18" s="1" customFormat="1" ht="24.95" customHeight="1" spans="1:18">
      <c r="A18" s="16"/>
      <c r="B18" s="17"/>
      <c r="C18" s="12">
        <v>15</v>
      </c>
      <c r="D18" s="12" t="s">
        <v>90</v>
      </c>
      <c r="E18" s="12">
        <v>952</v>
      </c>
      <c r="F18" s="12"/>
      <c r="G18" s="12"/>
      <c r="H18" s="13">
        <f t="shared" si="0"/>
        <v>9.044</v>
      </c>
      <c r="I18" s="13">
        <f t="shared" si="1"/>
        <v>0</v>
      </c>
      <c r="J18" s="13">
        <f t="shared" si="2"/>
        <v>0</v>
      </c>
      <c r="K18" s="13">
        <f t="shared" si="3"/>
        <v>9.044</v>
      </c>
      <c r="L18" s="7"/>
      <c r="M18" s="12" t="s">
        <v>90</v>
      </c>
      <c r="N18" s="29">
        <v>512</v>
      </c>
      <c r="O18" s="29">
        <v>2015</v>
      </c>
      <c r="P18" s="29">
        <v>8</v>
      </c>
      <c r="Q18" s="29">
        <v>5</v>
      </c>
      <c r="R18" s="29">
        <v>20</v>
      </c>
    </row>
    <row r="19" s="1" customFormat="1" ht="24.95" customHeight="1" spans="1:18">
      <c r="A19" s="10">
        <v>6</v>
      </c>
      <c r="B19" s="19" t="s">
        <v>91</v>
      </c>
      <c r="C19" s="11">
        <v>16</v>
      </c>
      <c r="D19" s="12" t="s">
        <v>92</v>
      </c>
      <c r="E19" s="12">
        <v>4204</v>
      </c>
      <c r="F19" s="12"/>
      <c r="G19" s="12"/>
      <c r="H19" s="13">
        <f t="shared" si="0"/>
        <v>39.938</v>
      </c>
      <c r="I19" s="13">
        <f t="shared" si="1"/>
        <v>0</v>
      </c>
      <c r="J19" s="13">
        <f t="shared" si="2"/>
        <v>0</v>
      </c>
      <c r="K19" s="13">
        <f t="shared" si="3"/>
        <v>39.938</v>
      </c>
      <c r="L19" s="28">
        <f>K19+K20</f>
        <v>60.04</v>
      </c>
      <c r="M19" s="12" t="s">
        <v>92</v>
      </c>
      <c r="N19" s="29">
        <v>367</v>
      </c>
      <c r="O19" s="29">
        <v>1867</v>
      </c>
      <c r="P19" s="29">
        <v>7</v>
      </c>
      <c r="Q19" s="29">
        <v>4</v>
      </c>
      <c r="R19" s="29">
        <v>9</v>
      </c>
    </row>
    <row r="20" s="1" customFormat="1" ht="24.95" customHeight="1" spans="1:18">
      <c r="A20" s="7"/>
      <c r="B20" s="7"/>
      <c r="C20" s="11">
        <v>17</v>
      </c>
      <c r="D20" s="12" t="s">
        <v>93</v>
      </c>
      <c r="E20" s="12">
        <v>2116</v>
      </c>
      <c r="F20" s="12"/>
      <c r="G20" s="12"/>
      <c r="H20" s="13">
        <f t="shared" si="0"/>
        <v>20.102</v>
      </c>
      <c r="I20" s="13">
        <f t="shared" si="1"/>
        <v>0</v>
      </c>
      <c r="J20" s="13">
        <f t="shared" si="2"/>
        <v>0</v>
      </c>
      <c r="K20" s="13">
        <f t="shared" si="3"/>
        <v>20.102</v>
      </c>
      <c r="L20" s="7"/>
      <c r="M20" s="12" t="s">
        <v>93</v>
      </c>
      <c r="N20" s="29">
        <v>254</v>
      </c>
      <c r="O20" s="29">
        <v>1221</v>
      </c>
      <c r="P20" s="30" t="s">
        <v>94</v>
      </c>
      <c r="Q20" s="29">
        <v>1</v>
      </c>
      <c r="R20" s="29">
        <v>3</v>
      </c>
    </row>
    <row r="21" s="1" customFormat="1" ht="24.95" customHeight="1" spans="1:18">
      <c r="A21" s="20">
        <v>7</v>
      </c>
      <c r="B21" s="19" t="s">
        <v>95</v>
      </c>
      <c r="C21" s="11">
        <v>18</v>
      </c>
      <c r="D21" s="12" t="s">
        <v>96</v>
      </c>
      <c r="E21" s="12">
        <v>4414</v>
      </c>
      <c r="F21" s="12"/>
      <c r="G21" s="12"/>
      <c r="H21" s="13">
        <f t="shared" si="0"/>
        <v>41.933</v>
      </c>
      <c r="I21" s="13">
        <f t="shared" si="1"/>
        <v>0</v>
      </c>
      <c r="J21" s="13">
        <f t="shared" si="2"/>
        <v>0</v>
      </c>
      <c r="K21" s="13">
        <f t="shared" si="3"/>
        <v>41.933</v>
      </c>
      <c r="L21" s="28">
        <f>K21+K22</f>
        <v>90.972</v>
      </c>
      <c r="M21" s="12" t="s">
        <v>96</v>
      </c>
      <c r="N21" s="29">
        <v>287</v>
      </c>
      <c r="O21" s="29">
        <v>1290</v>
      </c>
      <c r="P21" s="29">
        <v>7</v>
      </c>
      <c r="Q21" s="29">
        <v>3</v>
      </c>
      <c r="R21" s="29">
        <v>8</v>
      </c>
    </row>
    <row r="22" s="1" customFormat="1" ht="24.95" customHeight="1" spans="1:18">
      <c r="A22" s="21"/>
      <c r="B22" s="22"/>
      <c r="C22" s="11">
        <v>19</v>
      </c>
      <c r="D22" s="12" t="s">
        <v>97</v>
      </c>
      <c r="E22" s="12">
        <v>5162</v>
      </c>
      <c r="F22" s="12"/>
      <c r="G22" s="12"/>
      <c r="H22" s="13">
        <f t="shared" si="0"/>
        <v>49.039</v>
      </c>
      <c r="I22" s="13">
        <f t="shared" si="1"/>
        <v>0</v>
      </c>
      <c r="J22" s="13">
        <f t="shared" si="2"/>
        <v>0</v>
      </c>
      <c r="K22" s="13">
        <f t="shared" si="3"/>
        <v>49.039</v>
      </c>
      <c r="L22" s="7"/>
      <c r="M22" s="12" t="s">
        <v>97</v>
      </c>
      <c r="N22" s="29">
        <v>323</v>
      </c>
      <c r="O22" s="29">
        <v>1251</v>
      </c>
      <c r="P22" s="29">
        <v>7</v>
      </c>
      <c r="Q22" s="29">
        <v>3</v>
      </c>
      <c r="R22" s="29">
        <v>7</v>
      </c>
    </row>
    <row r="23" s="1" customFormat="1" ht="24.95" customHeight="1" spans="1:18">
      <c r="A23" s="10">
        <v>8</v>
      </c>
      <c r="B23" s="19" t="s">
        <v>98</v>
      </c>
      <c r="C23" s="11">
        <v>20</v>
      </c>
      <c r="D23" s="12" t="s">
        <v>99</v>
      </c>
      <c r="E23" s="12">
        <v>2973</v>
      </c>
      <c r="F23" s="12"/>
      <c r="G23" s="12"/>
      <c r="H23" s="13">
        <f t="shared" si="0"/>
        <v>28.2435</v>
      </c>
      <c r="I23" s="13">
        <f t="shared" si="1"/>
        <v>0</v>
      </c>
      <c r="J23" s="13">
        <f t="shared" si="2"/>
        <v>0</v>
      </c>
      <c r="K23" s="13">
        <f t="shared" si="3"/>
        <v>28.2435</v>
      </c>
      <c r="L23" s="28">
        <f>K23+K24+K25</f>
        <v>113.335</v>
      </c>
      <c r="M23" s="12" t="s">
        <v>99</v>
      </c>
      <c r="N23" s="29">
        <v>216</v>
      </c>
      <c r="O23" s="29">
        <v>975</v>
      </c>
      <c r="P23" s="29">
        <v>1</v>
      </c>
      <c r="Q23" s="29">
        <v>12</v>
      </c>
      <c r="R23" s="29">
        <v>25</v>
      </c>
    </row>
    <row r="24" s="1" customFormat="1" ht="24.95" customHeight="1" spans="1:18">
      <c r="A24" s="14"/>
      <c r="B24" s="23"/>
      <c r="C24" s="11">
        <v>21</v>
      </c>
      <c r="D24" s="12" t="s">
        <v>100</v>
      </c>
      <c r="E24" s="12">
        <v>3213</v>
      </c>
      <c r="F24" s="12"/>
      <c r="G24" s="12"/>
      <c r="H24" s="13">
        <f t="shared" si="0"/>
        <v>30.5235</v>
      </c>
      <c r="I24" s="13">
        <f t="shared" si="1"/>
        <v>0</v>
      </c>
      <c r="J24" s="13">
        <f t="shared" si="2"/>
        <v>0</v>
      </c>
      <c r="K24" s="13">
        <f t="shared" si="3"/>
        <v>30.5235</v>
      </c>
      <c r="L24" s="18"/>
      <c r="M24" s="12" t="s">
        <v>100</v>
      </c>
      <c r="N24" s="29">
        <v>544</v>
      </c>
      <c r="O24" s="29">
        <v>1923</v>
      </c>
      <c r="P24" s="29">
        <v>1</v>
      </c>
      <c r="Q24" s="29">
        <v>14</v>
      </c>
      <c r="R24" s="29">
        <v>34</v>
      </c>
    </row>
    <row r="25" s="1" customFormat="1" ht="24.95" customHeight="1" spans="1:18">
      <c r="A25" s="14"/>
      <c r="B25" s="23"/>
      <c r="C25" s="11">
        <v>22</v>
      </c>
      <c r="D25" s="12" t="s">
        <v>101</v>
      </c>
      <c r="E25" s="12">
        <v>5744</v>
      </c>
      <c r="F25" s="12"/>
      <c r="G25" s="12"/>
      <c r="H25" s="13">
        <f t="shared" si="0"/>
        <v>54.568</v>
      </c>
      <c r="I25" s="13">
        <f t="shared" si="1"/>
        <v>0</v>
      </c>
      <c r="J25" s="13">
        <f t="shared" si="2"/>
        <v>0</v>
      </c>
      <c r="K25" s="13">
        <f t="shared" si="3"/>
        <v>54.568</v>
      </c>
      <c r="L25" s="7"/>
      <c r="M25" s="12" t="s">
        <v>101</v>
      </c>
      <c r="N25" s="29">
        <v>350</v>
      </c>
      <c r="O25" s="29">
        <v>1191</v>
      </c>
      <c r="P25" s="29">
        <v>1</v>
      </c>
      <c r="Q25" s="29">
        <v>10</v>
      </c>
      <c r="R25" s="29">
        <v>26</v>
      </c>
    </row>
    <row r="26" s="1" customFormat="1" ht="24.95" customHeight="1" spans="1:18">
      <c r="A26" s="10">
        <v>9</v>
      </c>
      <c r="B26" s="19" t="s">
        <v>102</v>
      </c>
      <c r="C26" s="11">
        <v>23</v>
      </c>
      <c r="D26" s="12" t="s">
        <v>103</v>
      </c>
      <c r="E26" s="12">
        <v>3160</v>
      </c>
      <c r="F26" s="12"/>
      <c r="G26" s="12"/>
      <c r="H26" s="13">
        <f t="shared" si="0"/>
        <v>30.02</v>
      </c>
      <c r="I26" s="13">
        <f t="shared" si="1"/>
        <v>0</v>
      </c>
      <c r="J26" s="13">
        <f t="shared" si="2"/>
        <v>0</v>
      </c>
      <c r="K26" s="13">
        <f t="shared" si="3"/>
        <v>30.02</v>
      </c>
      <c r="L26" s="28">
        <f>K26+K27+K28+K29</f>
        <v>87.9435</v>
      </c>
      <c r="M26" s="12" t="s">
        <v>103</v>
      </c>
      <c r="N26" s="29">
        <v>285</v>
      </c>
      <c r="O26" s="29">
        <v>1305</v>
      </c>
      <c r="P26" s="29">
        <v>6</v>
      </c>
      <c r="Q26" s="29">
        <v>2</v>
      </c>
      <c r="R26" s="29">
        <v>9</v>
      </c>
    </row>
    <row r="27" s="1" customFormat="1" ht="24.95" customHeight="1" spans="1:18">
      <c r="A27" s="14"/>
      <c r="B27" s="23"/>
      <c r="C27" s="11">
        <v>24</v>
      </c>
      <c r="D27" s="12" t="s">
        <v>104</v>
      </c>
      <c r="E27" s="12">
        <v>1760</v>
      </c>
      <c r="F27" s="12"/>
      <c r="G27" s="12"/>
      <c r="H27" s="13">
        <f t="shared" si="0"/>
        <v>16.72</v>
      </c>
      <c r="I27" s="13">
        <f t="shared" si="1"/>
        <v>0</v>
      </c>
      <c r="J27" s="13">
        <f t="shared" si="2"/>
        <v>0</v>
      </c>
      <c r="K27" s="13">
        <f t="shared" si="3"/>
        <v>16.72</v>
      </c>
      <c r="L27" s="18"/>
      <c r="M27" s="12" t="s">
        <v>104</v>
      </c>
      <c r="N27" s="29">
        <v>403</v>
      </c>
      <c r="O27" s="29">
        <v>2086</v>
      </c>
      <c r="P27" s="29">
        <v>1</v>
      </c>
      <c r="Q27" s="29">
        <v>121</v>
      </c>
      <c r="R27" s="29">
        <v>308</v>
      </c>
    </row>
    <row r="28" s="1" customFormat="1" ht="24.95" customHeight="1" spans="1:18">
      <c r="A28" s="14"/>
      <c r="B28" s="23"/>
      <c r="C28" s="11">
        <v>25</v>
      </c>
      <c r="D28" s="12" t="s">
        <v>105</v>
      </c>
      <c r="E28" s="12">
        <v>2825</v>
      </c>
      <c r="F28" s="12">
        <v>322</v>
      </c>
      <c r="G28" s="12"/>
      <c r="H28" s="13">
        <f t="shared" si="0"/>
        <v>26.8375</v>
      </c>
      <c r="I28" s="13">
        <f t="shared" si="1"/>
        <v>3.542</v>
      </c>
      <c r="J28" s="13">
        <f t="shared" si="2"/>
        <v>0</v>
      </c>
      <c r="K28" s="13">
        <f t="shared" si="3"/>
        <v>30.3795</v>
      </c>
      <c r="L28" s="18"/>
      <c r="M28" s="12" t="s">
        <v>105</v>
      </c>
      <c r="N28" s="29">
        <v>126</v>
      </c>
      <c r="O28" s="29">
        <v>579</v>
      </c>
      <c r="P28" s="29">
        <v>1</v>
      </c>
      <c r="Q28" s="29">
        <v>2</v>
      </c>
      <c r="R28" s="29">
        <v>4</v>
      </c>
    </row>
    <row r="29" s="1" customFormat="1" ht="24.95" customHeight="1" spans="1:18">
      <c r="A29" s="16"/>
      <c r="B29" s="22"/>
      <c r="C29" s="11">
        <v>26</v>
      </c>
      <c r="D29" s="12" t="s">
        <v>106</v>
      </c>
      <c r="E29" s="12">
        <v>132</v>
      </c>
      <c r="F29" s="12">
        <v>870</v>
      </c>
      <c r="G29" s="12"/>
      <c r="H29" s="13">
        <f t="shared" si="0"/>
        <v>1.254</v>
      </c>
      <c r="I29" s="13">
        <f t="shared" si="1"/>
        <v>9.57</v>
      </c>
      <c r="J29" s="13">
        <f t="shared" si="2"/>
        <v>0</v>
      </c>
      <c r="K29" s="13">
        <f t="shared" si="3"/>
        <v>10.824</v>
      </c>
      <c r="L29" s="7"/>
      <c r="M29" s="12" t="s">
        <v>106</v>
      </c>
      <c r="N29" s="29">
        <v>136</v>
      </c>
      <c r="O29" s="29">
        <v>655</v>
      </c>
      <c r="P29" s="29">
        <v>1</v>
      </c>
      <c r="Q29" s="29">
        <v>1</v>
      </c>
      <c r="R29" s="29">
        <v>5</v>
      </c>
    </row>
    <row r="30" s="1" customFormat="1" ht="24.95" customHeight="1" spans="1:18">
      <c r="A30" s="10">
        <v>10</v>
      </c>
      <c r="B30" s="19" t="s">
        <v>107</v>
      </c>
      <c r="C30" s="11">
        <v>27</v>
      </c>
      <c r="D30" s="12" t="s">
        <v>108</v>
      </c>
      <c r="E30" s="12"/>
      <c r="F30" s="12"/>
      <c r="G30" s="12">
        <v>3804</v>
      </c>
      <c r="H30" s="13">
        <f>E30*95</f>
        <v>0</v>
      </c>
      <c r="I30" s="13">
        <f t="shared" si="1"/>
        <v>0</v>
      </c>
      <c r="J30" s="13">
        <f t="shared" si="2"/>
        <v>30.432</v>
      </c>
      <c r="K30" s="13">
        <f t="shared" si="3"/>
        <v>30.432</v>
      </c>
      <c r="L30" s="28">
        <f>K30+K31</f>
        <v>64.768</v>
      </c>
      <c r="M30" s="12" t="s">
        <v>108</v>
      </c>
      <c r="N30" s="29">
        <v>569</v>
      </c>
      <c r="O30" s="29">
        <v>2546</v>
      </c>
      <c r="P30" s="29">
        <v>8</v>
      </c>
      <c r="Q30" s="29">
        <v>18</v>
      </c>
      <c r="R30" s="29">
        <v>54</v>
      </c>
    </row>
    <row r="31" s="1" customFormat="1" ht="24.95" customHeight="1" spans="1:18">
      <c r="A31" s="7"/>
      <c r="B31" s="7"/>
      <c r="C31" s="12">
        <v>28</v>
      </c>
      <c r="D31" s="12" t="s">
        <v>109</v>
      </c>
      <c r="E31" s="12"/>
      <c r="F31" s="12"/>
      <c r="G31" s="12">
        <v>4292</v>
      </c>
      <c r="H31" s="13">
        <f>E31*95</f>
        <v>0</v>
      </c>
      <c r="I31" s="13">
        <f t="shared" si="1"/>
        <v>0</v>
      </c>
      <c r="J31" s="13">
        <f t="shared" si="2"/>
        <v>34.336</v>
      </c>
      <c r="K31" s="13">
        <f t="shared" si="3"/>
        <v>34.336</v>
      </c>
      <c r="L31" s="7"/>
      <c r="M31" s="12" t="s">
        <v>109</v>
      </c>
      <c r="N31" s="29">
        <v>598</v>
      </c>
      <c r="O31" s="29">
        <v>2228</v>
      </c>
      <c r="P31" s="29">
        <v>8</v>
      </c>
      <c r="Q31" s="29">
        <v>17</v>
      </c>
      <c r="R31" s="29">
        <v>60</v>
      </c>
    </row>
    <row r="32" s="1" customFormat="1" ht="36" customHeight="1" spans="1:18">
      <c r="A32" s="12" t="s">
        <v>110</v>
      </c>
      <c r="B32" s="12"/>
      <c r="C32" s="12"/>
      <c r="D32" s="12"/>
      <c r="E32" s="12">
        <v>87246</v>
      </c>
      <c r="F32" s="12">
        <f t="shared" ref="F32:J32" si="4">SUM(F4:F31)</f>
        <v>6616</v>
      </c>
      <c r="G32" s="12">
        <f>SUM(G30:G31)</f>
        <v>8096</v>
      </c>
      <c r="H32" s="13">
        <f t="shared" si="4"/>
        <v>828.837</v>
      </c>
      <c r="I32" s="12">
        <f t="shared" si="4"/>
        <v>72.776</v>
      </c>
      <c r="J32" s="12">
        <f t="shared" si="4"/>
        <v>64.768</v>
      </c>
      <c r="K32" s="12"/>
      <c r="L32" s="31">
        <v>966.381</v>
      </c>
      <c r="N32" s="1">
        <f>SUM(N4:N31)</f>
        <v>12008</v>
      </c>
      <c r="O32" s="1">
        <f>SUM(O4:O31)</f>
        <v>49469</v>
      </c>
      <c r="P32" s="1">
        <f>SUM(P4:P31)</f>
        <v>134</v>
      </c>
      <c r="Q32" s="1">
        <f>SUM(Q4:Q31)</f>
        <v>448</v>
      </c>
      <c r="R32" s="1">
        <f>SUM(R4:R31)</f>
        <v>1334</v>
      </c>
    </row>
  </sheetData>
  <mergeCells count="37">
    <mergeCell ref="A1:K1"/>
    <mergeCell ref="E2:G2"/>
    <mergeCell ref="H2:K2"/>
    <mergeCell ref="A2:A3"/>
    <mergeCell ref="A4:A6"/>
    <mergeCell ref="A7:A9"/>
    <mergeCell ref="A10:A11"/>
    <mergeCell ref="A12:A13"/>
    <mergeCell ref="A14:A18"/>
    <mergeCell ref="A19:A20"/>
    <mergeCell ref="A21:A22"/>
    <mergeCell ref="A23:A25"/>
    <mergeCell ref="A26:A29"/>
    <mergeCell ref="A30:A31"/>
    <mergeCell ref="B2:B3"/>
    <mergeCell ref="B4:B6"/>
    <mergeCell ref="B7:B9"/>
    <mergeCell ref="B10:B11"/>
    <mergeCell ref="B12:B13"/>
    <mergeCell ref="B14:B18"/>
    <mergeCell ref="B19:B20"/>
    <mergeCell ref="B21:B22"/>
    <mergeCell ref="B23:B25"/>
    <mergeCell ref="B26:B29"/>
    <mergeCell ref="B30:B31"/>
    <mergeCell ref="C2:C3"/>
    <mergeCell ref="D2:D3"/>
    <mergeCell ref="L4:L6"/>
    <mergeCell ref="L7:L9"/>
    <mergeCell ref="L10:L11"/>
    <mergeCell ref="L12:L13"/>
    <mergeCell ref="L14:L18"/>
    <mergeCell ref="L19:L20"/>
    <mergeCell ref="L21:L22"/>
    <mergeCell ref="L23:L25"/>
    <mergeCell ref="L26:L29"/>
    <mergeCell ref="L30:L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马庄等6个乡镇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国卿</cp:lastModifiedBy>
  <dcterms:created xsi:type="dcterms:W3CDTF">2021-01-20T15:37:00Z</dcterms:created>
  <dcterms:modified xsi:type="dcterms:W3CDTF">2025-08-27T07:13:30Z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2E11AEE552334FFD851F07008ED370B6</vt:lpwstr>
  </property>
</Properties>
</file>